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120" yWindow="15" windowWidth="15180" windowHeight="11130" tabRatio="784" activeTab="0"/>
  </bookViews>
  <sheets>
    <sheet name="Cash Flow Summary" sheetId="1" r:id="rId1"/>
    <sheet name="Schedule of Cash Inflows" sheetId="2" r:id="rId2"/>
    <sheet name="Schedule of Cash Outflows" sheetId="3" r:id="rId3"/>
    <sheet name="Cash Ledger " sheetId="4" r:id="rId4"/>
    <sheet name="Assets and Liabilities" sheetId="5" r:id="rId5"/>
  </sheets>
  <definedNames/>
  <calcPr fullCalcOnLoad="1"/>
</workbook>
</file>

<file path=xl/sharedStrings.xml><?xml version="1.0" encoding="utf-8"?>
<sst xmlns="http://schemas.openxmlformats.org/spreadsheetml/2006/main" count="138" uniqueCount="90">
  <si>
    <t>DATE</t>
  </si>
  <si>
    <t>NOTES</t>
  </si>
  <si>
    <t>DISBURSEMENT</t>
  </si>
  <si>
    <t>CASH IN COFFERS</t>
  </si>
  <si>
    <t>REMITTANCE</t>
  </si>
  <si>
    <t>Beginning Balance</t>
  </si>
  <si>
    <t>Inflows</t>
  </si>
  <si>
    <t>TOTAL</t>
  </si>
  <si>
    <t>Outflows</t>
  </si>
  <si>
    <t>Disbursed Expenses</t>
  </si>
  <si>
    <t>Disbursed Charitable Donations</t>
  </si>
  <si>
    <t>Sponsorships</t>
  </si>
  <si>
    <t>Ending Balance</t>
  </si>
  <si>
    <t>Payment of Advances by OBBF</t>
  </si>
  <si>
    <t>Date</t>
  </si>
  <si>
    <t>Item</t>
  </si>
  <si>
    <t>Amount</t>
  </si>
  <si>
    <t>Notes</t>
  </si>
  <si>
    <t>Membership Dues</t>
  </si>
  <si>
    <t>Total</t>
  </si>
  <si>
    <t xml:space="preserve">RP cash collections from annual dues </t>
  </si>
  <si>
    <t>Remittances from UPBSFI Main Treasury</t>
  </si>
  <si>
    <t>Expenses</t>
  </si>
  <si>
    <t>Charitable Donations</t>
  </si>
  <si>
    <t>Advances In Behalf of Affiliates</t>
  </si>
  <si>
    <t>Advances made in behalf of other affiliates</t>
  </si>
  <si>
    <t>Payment of Advances in behalf of UPBSFI</t>
  </si>
  <si>
    <t>Assets</t>
  </si>
  <si>
    <t>Cash</t>
  </si>
  <si>
    <t>Receivable from membership dues</t>
  </si>
  <si>
    <t>Receivable from affiliates</t>
  </si>
  <si>
    <t>Liabilites</t>
  </si>
  <si>
    <t>Accounts Payable</t>
  </si>
  <si>
    <t>Advances</t>
  </si>
  <si>
    <t>Fund</t>
  </si>
  <si>
    <t xml:space="preserve">Cash Donations </t>
  </si>
  <si>
    <t>UPBSF North California (2008)</t>
  </si>
  <si>
    <t>Cash Donations</t>
  </si>
  <si>
    <t xml:space="preserve">Cash from UPBSFI US Treasury </t>
  </si>
  <si>
    <t>Ending Sept 30 2010</t>
  </si>
  <si>
    <t>Payments made by Ollie Jumao-as written off as donation</t>
  </si>
  <si>
    <t>Rafael Hidalgo 86 (2011)</t>
  </si>
  <si>
    <t>Jason Justo 92 (2011)</t>
  </si>
  <si>
    <t>Lloyd Dizon 87 (2011)</t>
  </si>
  <si>
    <t>Peter Danao 92 (2011)</t>
  </si>
  <si>
    <t>Dennis Belmonte 86 (2011)</t>
  </si>
  <si>
    <t>Melvir Buela 02 (2011)</t>
  </si>
  <si>
    <t>Leo Robel 95 (2011)</t>
  </si>
  <si>
    <t>Pol Moral 65 (2011)</t>
  </si>
  <si>
    <t>Vic Pulmano 57 (2011)</t>
  </si>
  <si>
    <t>Rene Padilla 65 (2011)</t>
  </si>
  <si>
    <t>Jun Battad 74 (2011, 2012)</t>
  </si>
  <si>
    <t>Mario Manzano 85 (2011, 2012, 2013)</t>
  </si>
  <si>
    <t>Martin Tolentino 93 (2011, 2012, 2013)</t>
  </si>
  <si>
    <t>Victor Ramos 62 (2011)</t>
  </si>
  <si>
    <t>Frankie Llaguno 58 + (2011)</t>
  </si>
  <si>
    <t>Cirillo Pico 72 (2011, 2012, 2013)</t>
  </si>
  <si>
    <t>Danilo Lachica 71 (2011)</t>
  </si>
  <si>
    <t>Joel Paredes 73 (2011)</t>
  </si>
  <si>
    <t>Arturo Alejar 79 (2011)</t>
  </si>
  <si>
    <t>Elmer Reyes 06 (2011)</t>
  </si>
  <si>
    <t>Rolly Zubiri 68 (2011, 2012)</t>
  </si>
  <si>
    <t>Alex Roseus 78 (2011, 2012)</t>
  </si>
  <si>
    <t>Ed Abon 69 (2011, 2012)</t>
  </si>
  <si>
    <t>Roger Ramirez (2011)</t>
  </si>
  <si>
    <t>Ollie Jumao-as 73 (2011) in lieu of Web Hosting Advances</t>
  </si>
  <si>
    <t>Beginning Balances</t>
  </si>
  <si>
    <t>Membership dues- see Schedules of Cash Inflows</t>
  </si>
  <si>
    <t>Efren Alvarez (2011, 2012)</t>
  </si>
  <si>
    <t>Gilbert Joven 66 (2011)</t>
  </si>
  <si>
    <t>Leo Acosta 66 (2011)</t>
  </si>
  <si>
    <t>Donation of Brod Tatang Vergara '67 earmarked for the UPBS SOMACEN</t>
  </si>
  <si>
    <t>Joey Zulueta 73 (2011)</t>
  </si>
  <si>
    <t>Chax Baldoria '65 (2011)</t>
  </si>
  <si>
    <t>Eding Hizon '63 (2011, 2012)</t>
  </si>
  <si>
    <t xml:space="preserve">Ferdie Echeverri '67 (2011) </t>
  </si>
  <si>
    <t>Fund pass thru: Benefactor of UPBS SOMACEN (c/o Brod Tatang  Vergara '67)</t>
  </si>
  <si>
    <t>Advance for replenishment from UPBSFI Main Treasury to UPBS SOMACEN (c/o Brod Brandy Anceta '61)</t>
  </si>
  <si>
    <t>Ezra Castillo '73 (2011)</t>
  </si>
  <si>
    <t>Lito Tadena '61 (2011)</t>
  </si>
  <si>
    <t>Delfin Ganapin (2011)</t>
  </si>
  <si>
    <t>Greg Palis '71 (2011)</t>
  </si>
  <si>
    <t>Lito Tetangco '83 (2011)</t>
  </si>
  <si>
    <t>Kim Cabatit '82 (2011, 2012, 2013)</t>
  </si>
  <si>
    <t>Lito Lazaro '65 (2011)</t>
  </si>
  <si>
    <t>Larry Tumaneng '65 (2011)</t>
  </si>
  <si>
    <t>Mon Ventura '65 (2011)</t>
  </si>
  <si>
    <t>Jig Reyes '87 (2011)</t>
  </si>
  <si>
    <t>Individual Donaton to UPBS SOMACEN - see Schedules of Cash Outflows</t>
  </si>
  <si>
    <t>For period January 1 to August 30 2011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</si>
</sst>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Php&quot;#,##0_);\(&quot;Php&quot;#,##0\)"/>
    <numFmt numFmtId="165" formatCode="&quot;Php&quot;#,##0_);[Red]\(&quot;Php&quot;#,##0\)"/>
    <numFmt numFmtId="166" formatCode="&quot;Php&quot;#,##0.00_);\(&quot;Php&quot;#,##0.00\)"/>
    <numFmt numFmtId="167" formatCode="&quot;Php&quot;#,##0.00_);[Red]\(&quot;Php&quot;#,##0.00\)"/>
    <numFmt numFmtId="168" formatCode="_(&quot;Php&quot;* #,##0_);_(&quot;Php&quot;* \(#,##0\);_(&quot;Php&quot;* &quot;-&quot;_);_(@_)"/>
    <numFmt numFmtId="169" formatCode="_(&quot;Php&quot;* #,##0.00_);_(&quot;Php&quot;* \(#,##0.00\);_(&quot;Php&quot;* &quot;-&quot;??_);_(@_)"/>
    <numFmt numFmtId="170" formatCode="[$PHP]\ #,##0.00"/>
    <numFmt numFmtId="171" formatCode="mmm\-yyyy"/>
    <numFmt numFmtId="172" formatCode="[$PHP]\ #,##0.00_);[Red]\([$PHP]\ #,##0.00\)"/>
    <numFmt numFmtId="173" formatCode="[$-409]dddd\,\ mmmm\ dd\,\ yyyy"/>
    <numFmt numFmtId="174" formatCode="_(* #,##0.0_);_(* \(#,##0.0\);_(* &quot;-&quot;??_);_(@_)"/>
  </numFmts>
  <fonts count="46">
    <font>
      <sz val="10"/>
      <name val="Arial"/>
      <family val="0"/>
    </font>
    <font>
      <sz val="8"/>
      <name val="Arial"/>
      <family val="0"/>
    </font>
    <font>
      <sz val="12"/>
      <name val="Century Gothic"/>
      <family val="2"/>
    </font>
    <font>
      <sz val="12"/>
      <name val="Tahoma"/>
      <family val="2"/>
    </font>
    <font>
      <b/>
      <sz val="12"/>
      <name val="Tahoma"/>
      <family val="2"/>
    </font>
    <font>
      <b/>
      <sz val="12"/>
      <name val="Century Gothic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Century Gothic"/>
      <family val="2"/>
    </font>
    <font>
      <sz val="10"/>
      <name val="Century Gothic"/>
      <family val="2"/>
    </font>
    <font>
      <sz val="8"/>
      <name val="Century Gothic"/>
      <family val="2"/>
    </font>
    <font>
      <b/>
      <sz val="10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2" fillId="0" borderId="0" xfId="0" applyFont="1" applyAlignment="1">
      <alignment/>
    </xf>
    <xf numFmtId="39" fontId="2" fillId="0" borderId="0" xfId="42" applyNumberFormat="1" applyFont="1" applyAlignment="1">
      <alignment/>
    </xf>
    <xf numFmtId="0" fontId="3" fillId="0" borderId="0" xfId="0" applyFont="1" applyAlignment="1">
      <alignment/>
    </xf>
    <xf numFmtId="14" fontId="3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14" fontId="4" fillId="0" borderId="11" xfId="0" applyNumberFormat="1" applyFont="1" applyBorder="1" applyAlignment="1">
      <alignment horizontal="center"/>
    </xf>
    <xf numFmtId="14" fontId="3" fillId="0" borderId="11" xfId="0" applyNumberFormat="1" applyFont="1" applyBorder="1" applyAlignment="1">
      <alignment/>
    </xf>
    <xf numFmtId="14" fontId="4" fillId="0" borderId="12" xfId="0" applyNumberFormat="1" applyFont="1" applyBorder="1" applyAlignment="1">
      <alignment/>
    </xf>
    <xf numFmtId="0" fontId="4" fillId="0" borderId="13" xfId="0" applyFont="1" applyBorder="1" applyAlignment="1">
      <alignment/>
    </xf>
    <xf numFmtId="14" fontId="3" fillId="0" borderId="14" xfId="0" applyNumberFormat="1" applyFont="1" applyBorder="1" applyAlignment="1">
      <alignment/>
    </xf>
    <xf numFmtId="0" fontId="3" fillId="0" borderId="15" xfId="0" applyFont="1" applyBorder="1" applyAlignment="1">
      <alignment/>
    </xf>
    <xf numFmtId="0" fontId="2" fillId="0" borderId="10" xfId="0" applyFont="1" applyBorder="1" applyAlignment="1">
      <alignment/>
    </xf>
    <xf numFmtId="39" fontId="2" fillId="0" borderId="10" xfId="42" applyNumberFormat="1" applyFont="1" applyBorder="1" applyAlignment="1">
      <alignment/>
    </xf>
    <xf numFmtId="0" fontId="5" fillId="0" borderId="16" xfId="0" applyFont="1" applyBorder="1" applyAlignment="1">
      <alignment/>
    </xf>
    <xf numFmtId="0" fontId="2" fillId="0" borderId="17" xfId="0" applyFont="1" applyBorder="1" applyAlignment="1">
      <alignment/>
    </xf>
    <xf numFmtId="39" fontId="2" fillId="0" borderId="17" xfId="42" applyNumberFormat="1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39" fontId="2" fillId="0" borderId="13" xfId="42" applyNumberFormat="1" applyFont="1" applyBorder="1" applyAlignment="1">
      <alignment/>
    </xf>
    <xf numFmtId="0" fontId="2" fillId="0" borderId="20" xfId="0" applyFont="1" applyBorder="1" applyAlignment="1">
      <alignment/>
    </xf>
    <xf numFmtId="39" fontId="3" fillId="0" borderId="0" xfId="0" applyNumberFormat="1" applyFont="1" applyAlignment="1">
      <alignment/>
    </xf>
    <xf numFmtId="39" fontId="3" fillId="0" borderId="10" xfId="0" applyNumberFormat="1" applyFont="1" applyBorder="1" applyAlignment="1">
      <alignment/>
    </xf>
    <xf numFmtId="14" fontId="4" fillId="0" borderId="0" xfId="0" applyNumberFormat="1" applyFont="1" applyAlignment="1">
      <alignment/>
    </xf>
    <xf numFmtId="43" fontId="4" fillId="0" borderId="19" xfId="42" applyFont="1" applyFill="1" applyBorder="1" applyAlignment="1">
      <alignment horizontal="center"/>
    </xf>
    <xf numFmtId="43" fontId="3" fillId="0" borderId="19" xfId="42" applyFont="1" applyFill="1" applyBorder="1" applyAlignment="1">
      <alignment/>
    </xf>
    <xf numFmtId="43" fontId="3" fillId="0" borderId="21" xfId="42" applyFont="1" applyFill="1" applyBorder="1" applyAlignment="1">
      <alignment/>
    </xf>
    <xf numFmtId="43" fontId="4" fillId="0" borderId="20" xfId="42" applyFont="1" applyFill="1" applyBorder="1" applyAlignment="1">
      <alignment/>
    </xf>
    <xf numFmtId="43" fontId="3" fillId="0" borderId="0" xfId="42" applyFont="1" applyFill="1" applyAlignment="1">
      <alignment/>
    </xf>
    <xf numFmtId="43" fontId="4" fillId="0" borderId="0" xfId="42" applyFont="1" applyFill="1" applyAlignment="1">
      <alignment/>
    </xf>
    <xf numFmtId="14" fontId="4" fillId="0" borderId="17" xfId="0" applyNumberFormat="1" applyFont="1" applyBorder="1" applyAlignment="1">
      <alignment horizontal="center"/>
    </xf>
    <xf numFmtId="14" fontId="4" fillId="0" borderId="18" xfId="0" applyNumberFormat="1" applyFont="1" applyBorder="1" applyAlignment="1">
      <alignment horizontal="center"/>
    </xf>
    <xf numFmtId="14" fontId="4" fillId="0" borderId="16" xfId="0" applyNumberFormat="1" applyFont="1" applyBorder="1" applyAlignment="1">
      <alignment horizontal="left"/>
    </xf>
    <xf numFmtId="0" fontId="4" fillId="0" borderId="22" xfId="0" applyFont="1" applyBorder="1" applyAlignment="1">
      <alignment horizontal="center"/>
    </xf>
    <xf numFmtId="0" fontId="3" fillId="0" borderId="22" xfId="0" applyFont="1" applyBorder="1" applyAlignment="1">
      <alignment/>
    </xf>
    <xf numFmtId="0" fontId="4" fillId="0" borderId="22" xfId="0" applyFont="1" applyBorder="1" applyAlignment="1">
      <alignment/>
    </xf>
    <xf numFmtId="14" fontId="3" fillId="0" borderId="11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170" fontId="8" fillId="0" borderId="0" xfId="0" applyNumberFormat="1" applyFont="1" applyFill="1" applyAlignment="1">
      <alignment horizontal="center"/>
    </xf>
    <xf numFmtId="172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 vertical="top" wrapText="1"/>
    </xf>
    <xf numFmtId="14" fontId="9" fillId="0" borderId="10" xfId="0" applyNumberFormat="1" applyFont="1" applyBorder="1" applyAlignment="1">
      <alignment/>
    </xf>
    <xf numFmtId="170" fontId="9" fillId="0" borderId="10" xfId="0" applyNumberFormat="1" applyFont="1" applyFill="1" applyBorder="1" applyAlignment="1">
      <alignment/>
    </xf>
    <xf numFmtId="172" fontId="9" fillId="0" borderId="10" xfId="0" applyNumberFormat="1" applyFont="1" applyBorder="1" applyAlignment="1">
      <alignment/>
    </xf>
    <xf numFmtId="0" fontId="10" fillId="0" borderId="10" xfId="0" applyFont="1" applyBorder="1" applyAlignment="1">
      <alignment vertical="top" wrapText="1"/>
    </xf>
    <xf numFmtId="0" fontId="9" fillId="0" borderId="0" xfId="0" applyFont="1" applyAlignment="1">
      <alignment/>
    </xf>
    <xf numFmtId="0" fontId="8" fillId="0" borderId="10" xfId="0" applyFont="1" applyBorder="1" applyAlignment="1">
      <alignment vertical="top" wrapText="1"/>
    </xf>
    <xf numFmtId="14" fontId="11" fillId="0" borderId="10" xfId="0" applyNumberFormat="1" applyFont="1" applyBorder="1" applyAlignment="1">
      <alignment/>
    </xf>
    <xf numFmtId="170" fontId="11" fillId="0" borderId="10" xfId="0" applyNumberFormat="1" applyFont="1" applyFill="1" applyBorder="1" applyAlignment="1">
      <alignment/>
    </xf>
    <xf numFmtId="172" fontId="11" fillId="0" borderId="10" xfId="0" applyNumberFormat="1" applyFont="1" applyBorder="1" applyAlignment="1">
      <alignment/>
    </xf>
    <xf numFmtId="0" fontId="11" fillId="0" borderId="0" xfId="0" applyFont="1" applyAlignment="1">
      <alignment/>
    </xf>
    <xf numFmtId="14" fontId="9" fillId="0" borderId="0" xfId="0" applyNumberFormat="1" applyFont="1" applyAlignment="1">
      <alignment/>
    </xf>
    <xf numFmtId="170" fontId="9" fillId="0" borderId="0" xfId="0" applyNumberFormat="1" applyFont="1" applyFill="1" applyAlignment="1">
      <alignment/>
    </xf>
    <xf numFmtId="172" fontId="9" fillId="0" borderId="0" xfId="0" applyNumberFormat="1" applyFont="1" applyAlignment="1">
      <alignment/>
    </xf>
    <xf numFmtId="0" fontId="10" fillId="0" borderId="0" xfId="0" applyFont="1" applyAlignment="1">
      <alignment vertical="top" wrapText="1"/>
    </xf>
    <xf numFmtId="14" fontId="3" fillId="0" borderId="14" xfId="0" applyNumberFormat="1" applyFont="1" applyFill="1" applyBorder="1" applyAlignment="1">
      <alignment/>
    </xf>
    <xf numFmtId="0" fontId="3" fillId="0" borderId="15" xfId="0" applyFont="1" applyFill="1" applyBorder="1" applyAlignment="1">
      <alignment/>
    </xf>
    <xf numFmtId="174" fontId="3" fillId="0" borderId="10" xfId="42" applyNumberFormat="1" applyFont="1" applyBorder="1" applyAlignment="1">
      <alignment/>
    </xf>
    <xf numFmtId="0" fontId="3" fillId="0" borderId="15" xfId="0" applyFont="1" applyBorder="1" applyAlignment="1">
      <alignment wrapText="1"/>
    </xf>
    <xf numFmtId="14" fontId="4" fillId="0" borderId="16" xfId="0" applyNumberFormat="1" applyFont="1" applyBorder="1" applyAlignment="1">
      <alignment horizontal="center"/>
    </xf>
    <xf numFmtId="14" fontId="4" fillId="0" borderId="17" xfId="0" applyNumberFormat="1" applyFont="1" applyBorder="1" applyAlignment="1">
      <alignment horizontal="center"/>
    </xf>
    <xf numFmtId="14" fontId="4" fillId="0" borderId="18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"/>
  <sheetViews>
    <sheetView tabSelected="1" zoomScalePageLayoutView="0" workbookViewId="0" topLeftCell="A1">
      <selection activeCell="B5" sqref="B5"/>
    </sheetView>
  </sheetViews>
  <sheetFormatPr defaultColWidth="9.140625" defaultRowHeight="12.75"/>
  <cols>
    <col min="1" max="1" width="12.140625" style="1" customWidth="1"/>
    <col min="2" max="2" width="65.57421875" style="1" customWidth="1"/>
    <col min="3" max="3" width="17.421875" style="2" customWidth="1"/>
    <col min="4" max="4" width="2.140625" style="2" customWidth="1"/>
    <col min="5" max="5" width="69.00390625" style="1" customWidth="1"/>
    <col min="6" max="16384" width="9.140625" style="1" customWidth="1"/>
  </cols>
  <sheetData>
    <row r="1" spans="1:5" ht="17.25">
      <c r="A1" s="17" t="s">
        <v>89</v>
      </c>
      <c r="B1" s="18"/>
      <c r="C1" s="19"/>
      <c r="D1" s="19"/>
      <c r="E1" s="20" t="s">
        <v>17</v>
      </c>
    </row>
    <row r="2" spans="1:5" ht="17.25">
      <c r="A2" s="21" t="s">
        <v>5</v>
      </c>
      <c r="B2" s="15"/>
      <c r="C2" s="16">
        <v>48876.99</v>
      </c>
      <c r="D2" s="16"/>
      <c r="E2" s="22"/>
    </row>
    <row r="3" spans="1:5" ht="17.25">
      <c r="A3" s="21" t="s">
        <v>6</v>
      </c>
      <c r="B3" s="15"/>
      <c r="C3" s="16"/>
      <c r="D3" s="16"/>
      <c r="E3" s="22"/>
    </row>
    <row r="4" spans="1:5" ht="17.25">
      <c r="A4" s="21"/>
      <c r="B4" s="15" t="s">
        <v>20</v>
      </c>
      <c r="C4" s="16">
        <f>'Schedule of Cash Inflows'!C47</f>
        <v>56000</v>
      </c>
      <c r="D4" s="16"/>
      <c r="E4" s="22"/>
    </row>
    <row r="5" spans="1:5" ht="17.25">
      <c r="A5" s="21"/>
      <c r="B5" s="15" t="s">
        <v>38</v>
      </c>
      <c r="C5" s="16">
        <f>'Schedule of Cash Inflows'!C56</f>
        <v>0</v>
      </c>
      <c r="D5" s="16"/>
      <c r="E5" s="22"/>
    </row>
    <row r="6" spans="1:5" ht="17.25">
      <c r="A6" s="21"/>
      <c r="B6" s="15" t="s">
        <v>37</v>
      </c>
      <c r="C6" s="16">
        <f>'Schedule of Cash Inflows'!C63</f>
        <v>10000</v>
      </c>
      <c r="D6" s="16"/>
      <c r="E6" s="22"/>
    </row>
    <row r="7" spans="1:5" ht="17.25">
      <c r="A7" s="21"/>
      <c r="B7" s="15" t="s">
        <v>7</v>
      </c>
      <c r="C7" s="16">
        <f>SUM(C4:C6)</f>
        <v>66000</v>
      </c>
      <c r="D7" s="16"/>
      <c r="E7" s="22"/>
    </row>
    <row r="8" spans="1:5" ht="17.25">
      <c r="A8" s="21"/>
      <c r="B8" s="15"/>
      <c r="C8" s="16"/>
      <c r="D8" s="16"/>
      <c r="E8" s="22"/>
    </row>
    <row r="9" spans="1:5" ht="17.25">
      <c r="A9" s="21" t="s">
        <v>8</v>
      </c>
      <c r="B9" s="15"/>
      <c r="C9" s="16"/>
      <c r="D9" s="16"/>
      <c r="E9" s="22"/>
    </row>
    <row r="10" spans="1:5" ht="17.25">
      <c r="A10" s="21"/>
      <c r="B10" s="15" t="s">
        <v>9</v>
      </c>
      <c r="C10" s="16">
        <f>'Schedule of Cash Outflows'!C6</f>
        <v>0</v>
      </c>
      <c r="D10" s="16"/>
      <c r="E10" s="22"/>
    </row>
    <row r="11" spans="1:5" ht="17.25">
      <c r="A11" s="21"/>
      <c r="B11" s="15" t="s">
        <v>10</v>
      </c>
      <c r="C11" s="16">
        <f>'Schedule of Cash Outflows'!C14</f>
        <v>20500</v>
      </c>
      <c r="D11" s="16"/>
      <c r="E11" s="22"/>
    </row>
    <row r="12" spans="1:5" ht="17.25">
      <c r="A12" s="21"/>
      <c r="B12" s="15" t="s">
        <v>11</v>
      </c>
      <c r="C12" s="16">
        <f>'Schedule of Cash Outflows'!C23</f>
        <v>0</v>
      </c>
      <c r="D12" s="16"/>
      <c r="E12" s="22"/>
    </row>
    <row r="13" spans="1:5" ht="17.25">
      <c r="A13" s="21"/>
      <c r="B13" s="15" t="s">
        <v>25</v>
      </c>
      <c r="C13" s="16">
        <f>'Schedule of Cash Outflows'!C28</f>
        <v>0</v>
      </c>
      <c r="D13" s="16"/>
      <c r="E13" s="22"/>
    </row>
    <row r="14" spans="1:5" ht="17.25" hidden="1">
      <c r="A14" s="21"/>
      <c r="B14" s="15" t="s">
        <v>13</v>
      </c>
      <c r="C14" s="16">
        <f>'Schedule of Cash Outflows'!C35</f>
        <v>0</v>
      </c>
      <c r="D14" s="16"/>
      <c r="E14" s="22"/>
    </row>
    <row r="15" spans="1:5" ht="17.25">
      <c r="A15" s="21"/>
      <c r="B15" s="15"/>
      <c r="C15" s="16">
        <f>SUM(C10:C14)</f>
        <v>20500</v>
      </c>
      <c r="D15" s="16"/>
      <c r="E15" s="22"/>
    </row>
    <row r="16" spans="1:5" ht="17.25">
      <c r="A16" s="21"/>
      <c r="B16" s="15"/>
      <c r="C16" s="16"/>
      <c r="D16" s="16"/>
      <c r="E16" s="22"/>
    </row>
    <row r="17" spans="1:5" ht="18" thickBot="1">
      <c r="A17" s="23" t="s">
        <v>12</v>
      </c>
      <c r="B17" s="24"/>
      <c r="C17" s="25">
        <f>C2+C7-C15</f>
        <v>94376.98999999999</v>
      </c>
      <c r="D17" s="25"/>
      <c r="E17" s="26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2"/>
  <sheetViews>
    <sheetView zoomScalePageLayoutView="0" workbookViewId="0" topLeftCell="A1">
      <selection activeCell="C31" sqref="C31:C45"/>
    </sheetView>
  </sheetViews>
  <sheetFormatPr defaultColWidth="9.140625" defaultRowHeight="12.75"/>
  <cols>
    <col min="1" max="1" width="18.57421875" style="4" customWidth="1"/>
    <col min="2" max="2" width="82.7109375" style="3" customWidth="1"/>
    <col min="3" max="3" width="18.421875" style="34" customWidth="1"/>
    <col min="4" max="4" width="0" style="3" hidden="1" customWidth="1"/>
    <col min="5" max="16384" width="9.140625" style="3" customWidth="1"/>
  </cols>
  <sheetData>
    <row r="1" spans="1:3" ht="15">
      <c r="A1" s="65" t="s">
        <v>18</v>
      </c>
      <c r="B1" s="66"/>
      <c r="C1" s="67"/>
    </row>
    <row r="2" spans="1:4" s="6" customFormat="1" ht="15">
      <c r="A2" s="9" t="s">
        <v>14</v>
      </c>
      <c r="B2" s="7" t="s">
        <v>15</v>
      </c>
      <c r="C2" s="30" t="s">
        <v>16</v>
      </c>
      <c r="D2" s="39"/>
    </row>
    <row r="3" spans="1:4" ht="15">
      <c r="A3" s="10"/>
      <c r="B3" s="8"/>
      <c r="C3" s="31"/>
      <c r="D3" s="40"/>
    </row>
    <row r="4" spans="1:4" ht="15">
      <c r="A4" s="13">
        <v>40603</v>
      </c>
      <c r="B4" s="14" t="s">
        <v>41</v>
      </c>
      <c r="C4" s="32">
        <v>1000</v>
      </c>
      <c r="D4" s="40"/>
    </row>
    <row r="5" spans="1:4" ht="15">
      <c r="A5" s="13">
        <v>40603</v>
      </c>
      <c r="B5" s="14" t="s">
        <v>42</v>
      </c>
      <c r="C5" s="32">
        <v>1000</v>
      </c>
      <c r="D5" s="40"/>
    </row>
    <row r="6" spans="1:4" ht="15">
      <c r="A6" s="13">
        <v>40603</v>
      </c>
      <c r="B6" s="14" t="s">
        <v>43</v>
      </c>
      <c r="C6" s="32">
        <v>1000</v>
      </c>
      <c r="D6" s="40"/>
    </row>
    <row r="7" spans="1:4" ht="15">
      <c r="A7" s="13">
        <v>40603</v>
      </c>
      <c r="B7" s="14" t="s">
        <v>44</v>
      </c>
      <c r="C7" s="32">
        <v>1000</v>
      </c>
      <c r="D7" s="40"/>
    </row>
    <row r="8" spans="1:4" ht="15">
      <c r="A8" s="13">
        <v>40603</v>
      </c>
      <c r="B8" s="14" t="s">
        <v>45</v>
      </c>
      <c r="C8" s="32">
        <v>1000</v>
      </c>
      <c r="D8" s="40"/>
    </row>
    <row r="9" spans="1:4" ht="15">
      <c r="A9" s="13">
        <v>40603</v>
      </c>
      <c r="B9" s="14" t="s">
        <v>46</v>
      </c>
      <c r="C9" s="32">
        <v>1000</v>
      </c>
      <c r="D9" s="40"/>
    </row>
    <row r="10" spans="1:4" ht="15">
      <c r="A10" s="13">
        <v>40603</v>
      </c>
      <c r="B10" s="14" t="s">
        <v>47</v>
      </c>
      <c r="C10" s="32">
        <v>1000</v>
      </c>
      <c r="D10" s="40"/>
    </row>
    <row r="11" spans="1:4" ht="15">
      <c r="A11" s="61">
        <v>40604</v>
      </c>
      <c r="B11" s="62" t="s">
        <v>63</v>
      </c>
      <c r="C11" s="32">
        <v>2000</v>
      </c>
      <c r="D11" s="40"/>
    </row>
    <row r="12" spans="1:4" ht="15">
      <c r="A12" s="61">
        <v>40617</v>
      </c>
      <c r="B12" s="62" t="s">
        <v>64</v>
      </c>
      <c r="C12" s="32">
        <v>1000</v>
      </c>
      <c r="D12" s="40"/>
    </row>
    <row r="13" spans="1:4" ht="15">
      <c r="A13" s="13">
        <v>40626</v>
      </c>
      <c r="B13" s="14" t="s">
        <v>68</v>
      </c>
      <c r="C13" s="32">
        <v>2000</v>
      </c>
      <c r="D13" s="40"/>
    </row>
    <row r="14" spans="1:4" ht="15">
      <c r="A14" s="13">
        <v>40626</v>
      </c>
      <c r="B14" s="14" t="s">
        <v>49</v>
      </c>
      <c r="C14" s="32">
        <v>1000</v>
      </c>
      <c r="D14" s="40"/>
    </row>
    <row r="15" spans="1:4" ht="15">
      <c r="A15" s="13">
        <v>40626</v>
      </c>
      <c r="B15" s="14" t="s">
        <v>50</v>
      </c>
      <c r="C15" s="32">
        <v>1000</v>
      </c>
      <c r="D15" s="40"/>
    </row>
    <row r="16" spans="1:4" ht="15">
      <c r="A16" s="13">
        <v>40626</v>
      </c>
      <c r="B16" s="14" t="s">
        <v>51</v>
      </c>
      <c r="C16" s="32">
        <v>2000</v>
      </c>
      <c r="D16" s="40"/>
    </row>
    <row r="17" spans="1:4" ht="15">
      <c r="A17" s="13">
        <v>40626</v>
      </c>
      <c r="B17" s="14" t="s">
        <v>52</v>
      </c>
      <c r="C17" s="32">
        <v>3000</v>
      </c>
      <c r="D17" s="40"/>
    </row>
    <row r="18" spans="1:4" ht="15">
      <c r="A18" s="13">
        <v>40626</v>
      </c>
      <c r="B18" s="14" t="s">
        <v>53</v>
      </c>
      <c r="C18" s="32">
        <v>3000</v>
      </c>
      <c r="D18" s="40"/>
    </row>
    <row r="19" spans="1:4" ht="15">
      <c r="A19" s="61">
        <v>40632</v>
      </c>
      <c r="B19" s="62" t="s">
        <v>61</v>
      </c>
      <c r="C19" s="32">
        <v>2000</v>
      </c>
      <c r="D19" s="40"/>
    </row>
    <row r="20" spans="1:4" ht="15">
      <c r="A20" s="61">
        <v>40632</v>
      </c>
      <c r="B20" s="62" t="s">
        <v>62</v>
      </c>
      <c r="C20" s="32">
        <v>2000</v>
      </c>
      <c r="D20" s="40"/>
    </row>
    <row r="21" spans="1:4" ht="15">
      <c r="A21" s="13">
        <v>40661</v>
      </c>
      <c r="B21" s="14" t="s">
        <v>54</v>
      </c>
      <c r="C21" s="32">
        <v>1000</v>
      </c>
      <c r="D21" s="40"/>
    </row>
    <row r="22" spans="1:4" ht="15">
      <c r="A22" s="13">
        <v>40661</v>
      </c>
      <c r="B22" s="14" t="s">
        <v>55</v>
      </c>
      <c r="C22" s="32">
        <v>1000</v>
      </c>
      <c r="D22" s="40"/>
    </row>
    <row r="23" spans="1:4" ht="15">
      <c r="A23" s="13">
        <v>40678</v>
      </c>
      <c r="B23" s="14" t="s">
        <v>48</v>
      </c>
      <c r="C23" s="32">
        <v>1000</v>
      </c>
      <c r="D23" s="40"/>
    </row>
    <row r="24" spans="1:4" ht="15">
      <c r="A24" s="13">
        <v>40679</v>
      </c>
      <c r="B24" s="14" t="s">
        <v>56</v>
      </c>
      <c r="C24" s="32">
        <v>3000</v>
      </c>
      <c r="D24" s="40"/>
    </row>
    <row r="25" spans="1:4" ht="15">
      <c r="A25" s="13">
        <v>40681</v>
      </c>
      <c r="B25" s="14" t="s">
        <v>57</v>
      </c>
      <c r="C25" s="32">
        <v>1000</v>
      </c>
      <c r="D25" s="40"/>
    </row>
    <row r="26" spans="1:4" ht="15">
      <c r="A26" s="13">
        <v>40708</v>
      </c>
      <c r="B26" s="14" t="s">
        <v>58</v>
      </c>
      <c r="C26" s="32">
        <v>1000</v>
      </c>
      <c r="D26" s="40"/>
    </row>
    <row r="27" spans="1:4" ht="15">
      <c r="A27" s="13">
        <v>40708</v>
      </c>
      <c r="B27" s="14" t="s">
        <v>59</v>
      </c>
      <c r="C27" s="32">
        <v>1000</v>
      </c>
      <c r="D27" s="40"/>
    </row>
    <row r="28" spans="1:4" ht="15">
      <c r="A28" s="13">
        <v>40723</v>
      </c>
      <c r="B28" s="14" t="s">
        <v>60</v>
      </c>
      <c r="C28" s="32">
        <v>1000</v>
      </c>
      <c r="D28" s="40"/>
    </row>
    <row r="29" spans="1:4" ht="15">
      <c r="A29" s="13">
        <v>40724</v>
      </c>
      <c r="B29" s="14" t="s">
        <v>65</v>
      </c>
      <c r="C29" s="32"/>
      <c r="D29" s="40"/>
    </row>
    <row r="30" spans="1:4" ht="15">
      <c r="A30" s="13">
        <v>40724</v>
      </c>
      <c r="B30" s="14" t="s">
        <v>69</v>
      </c>
      <c r="C30" s="32">
        <v>1000</v>
      </c>
      <c r="D30" s="40"/>
    </row>
    <row r="31" spans="1:4" ht="15">
      <c r="A31" s="13">
        <v>40755</v>
      </c>
      <c r="B31" s="14" t="s">
        <v>70</v>
      </c>
      <c r="C31" s="32">
        <v>1000</v>
      </c>
      <c r="D31" s="40"/>
    </row>
    <row r="32" spans="1:4" ht="15">
      <c r="A32" s="13">
        <v>40755</v>
      </c>
      <c r="B32" s="14" t="s">
        <v>72</v>
      </c>
      <c r="C32" s="32">
        <v>1000</v>
      </c>
      <c r="D32" s="40"/>
    </row>
    <row r="33" spans="1:4" ht="15">
      <c r="A33" s="13">
        <v>40755</v>
      </c>
      <c r="B33" s="14" t="s">
        <v>73</v>
      </c>
      <c r="C33" s="32">
        <v>1000</v>
      </c>
      <c r="D33" s="40"/>
    </row>
    <row r="34" spans="1:4" ht="15">
      <c r="A34" s="13">
        <v>40755</v>
      </c>
      <c r="B34" s="14" t="s">
        <v>74</v>
      </c>
      <c r="C34" s="32">
        <v>2000</v>
      </c>
      <c r="D34" s="40"/>
    </row>
    <row r="35" spans="1:4" ht="15">
      <c r="A35" s="13">
        <v>40755</v>
      </c>
      <c r="B35" s="14" t="s">
        <v>75</v>
      </c>
      <c r="C35" s="32">
        <v>1000</v>
      </c>
      <c r="D35" s="40"/>
    </row>
    <row r="36" spans="1:4" ht="15">
      <c r="A36" s="13">
        <v>40755</v>
      </c>
      <c r="B36" s="14" t="s">
        <v>78</v>
      </c>
      <c r="C36" s="32">
        <v>1000</v>
      </c>
      <c r="D36" s="40"/>
    </row>
    <row r="37" spans="1:4" ht="15">
      <c r="A37" s="13">
        <v>40755</v>
      </c>
      <c r="B37" s="14" t="s">
        <v>79</v>
      </c>
      <c r="C37" s="32">
        <v>2000</v>
      </c>
      <c r="D37" s="40"/>
    </row>
    <row r="38" spans="1:4" ht="15">
      <c r="A38" s="13">
        <v>40755</v>
      </c>
      <c r="B38" s="14" t="s">
        <v>80</v>
      </c>
      <c r="C38" s="32">
        <v>1000</v>
      </c>
      <c r="D38" s="40"/>
    </row>
    <row r="39" spans="1:4" ht="15">
      <c r="A39" s="13">
        <v>40755</v>
      </c>
      <c r="B39" s="14" t="s">
        <v>81</v>
      </c>
      <c r="C39" s="32">
        <v>1000</v>
      </c>
      <c r="D39" s="40"/>
    </row>
    <row r="40" spans="1:4" ht="15">
      <c r="A40" s="13">
        <v>40755</v>
      </c>
      <c r="B40" s="14" t="s">
        <v>82</v>
      </c>
      <c r="C40" s="32">
        <v>1000</v>
      </c>
      <c r="D40" s="40"/>
    </row>
    <row r="41" spans="1:4" ht="15">
      <c r="A41" s="13">
        <v>40755</v>
      </c>
      <c r="B41" s="14" t="s">
        <v>83</v>
      </c>
      <c r="C41" s="32">
        <v>3000</v>
      </c>
      <c r="D41" s="40"/>
    </row>
    <row r="42" spans="1:4" ht="15">
      <c r="A42" s="13">
        <v>40755</v>
      </c>
      <c r="B42" s="14" t="s">
        <v>84</v>
      </c>
      <c r="C42" s="32">
        <v>1000</v>
      </c>
      <c r="D42" s="40"/>
    </row>
    <row r="43" spans="1:4" ht="15">
      <c r="A43" s="13">
        <v>40755</v>
      </c>
      <c r="B43" s="14" t="s">
        <v>85</v>
      </c>
      <c r="C43" s="32">
        <v>1000</v>
      </c>
      <c r="D43" s="40"/>
    </row>
    <row r="44" spans="1:4" ht="15">
      <c r="A44" s="13">
        <v>40755</v>
      </c>
      <c r="B44" s="14" t="s">
        <v>86</v>
      </c>
      <c r="C44" s="32">
        <v>1000</v>
      </c>
      <c r="D44" s="40"/>
    </row>
    <row r="45" spans="1:4" ht="15">
      <c r="A45" s="13">
        <v>40755</v>
      </c>
      <c r="B45" s="14" t="s">
        <v>87</v>
      </c>
      <c r="C45" s="32">
        <v>1000</v>
      </c>
      <c r="D45" s="40"/>
    </row>
    <row r="46" spans="1:4" s="5" customFormat="1" ht="15">
      <c r="A46" s="13"/>
      <c r="B46" s="14"/>
      <c r="C46" s="32"/>
      <c r="D46" s="41"/>
    </row>
    <row r="47" spans="1:4" ht="15.75" thickBot="1">
      <c r="A47" s="11" t="s">
        <v>19</v>
      </c>
      <c r="B47" s="12"/>
      <c r="C47" s="33">
        <f>SUM(C3:D46)</f>
        <v>56000</v>
      </c>
      <c r="D47" s="40"/>
    </row>
    <row r="49" ht="15.75" thickBot="1"/>
    <row r="50" spans="1:3" s="6" customFormat="1" ht="15">
      <c r="A50" s="38" t="s">
        <v>21</v>
      </c>
      <c r="B50" s="36"/>
      <c r="C50" s="37"/>
    </row>
    <row r="51" spans="1:3" s="6" customFormat="1" ht="15">
      <c r="A51" s="9" t="s">
        <v>14</v>
      </c>
      <c r="B51" s="7" t="s">
        <v>15</v>
      </c>
      <c r="C51" s="30" t="s">
        <v>16</v>
      </c>
    </row>
    <row r="52" spans="1:3" ht="15">
      <c r="A52" s="10"/>
      <c r="B52" s="8"/>
      <c r="C52" s="31"/>
    </row>
    <row r="53" spans="1:3" ht="15">
      <c r="A53" s="10"/>
      <c r="B53" s="8"/>
      <c r="C53" s="31"/>
    </row>
    <row r="54" spans="1:3" ht="15">
      <c r="A54" s="13"/>
      <c r="B54" s="14"/>
      <c r="C54" s="32"/>
    </row>
    <row r="55" spans="1:3" s="5" customFormat="1" ht="15">
      <c r="A55" s="13"/>
      <c r="B55" s="14"/>
      <c r="C55" s="32"/>
    </row>
    <row r="56" spans="1:3" ht="15.75" thickBot="1">
      <c r="A56" s="11" t="s">
        <v>19</v>
      </c>
      <c r="B56" s="12"/>
      <c r="C56" s="33">
        <f>SUM(C52:C55)</f>
        <v>0</v>
      </c>
    </row>
    <row r="57" ht="15.75" thickBot="1"/>
    <row r="58" spans="1:3" ht="15">
      <c r="A58" s="38" t="s">
        <v>35</v>
      </c>
      <c r="B58" s="36"/>
      <c r="C58" s="37"/>
    </row>
    <row r="59" spans="1:3" ht="15">
      <c r="A59" s="9" t="s">
        <v>14</v>
      </c>
      <c r="B59" s="7" t="s">
        <v>15</v>
      </c>
      <c r="C59" s="30" t="s">
        <v>16</v>
      </c>
    </row>
    <row r="60" spans="1:3" ht="15">
      <c r="A60" s="42">
        <v>40755</v>
      </c>
      <c r="B60" s="8" t="s">
        <v>71</v>
      </c>
      <c r="C60" s="31">
        <v>10000</v>
      </c>
    </row>
    <row r="61" spans="1:3" ht="15">
      <c r="A61" s="42"/>
      <c r="B61" s="8"/>
      <c r="C61" s="31"/>
    </row>
    <row r="62" spans="1:3" s="5" customFormat="1" ht="15">
      <c r="A62" s="10"/>
      <c r="B62" s="8"/>
      <c r="C62" s="31"/>
    </row>
    <row r="63" spans="1:3" ht="15.75" thickBot="1">
      <c r="A63" s="11" t="s">
        <v>19</v>
      </c>
      <c r="B63" s="12"/>
      <c r="C63" s="33">
        <f>SUM(C60:C62)</f>
        <v>10000</v>
      </c>
    </row>
    <row r="64" ht="15.75" thickBot="1"/>
    <row r="65" spans="1:3" ht="15">
      <c r="A65" s="38"/>
      <c r="B65" s="36"/>
      <c r="C65" s="37"/>
    </row>
    <row r="66" spans="1:3" ht="15">
      <c r="A66" s="9" t="s">
        <v>14</v>
      </c>
      <c r="B66" s="7" t="s">
        <v>15</v>
      </c>
      <c r="C66" s="30" t="s">
        <v>16</v>
      </c>
    </row>
    <row r="67" spans="1:3" ht="15">
      <c r="A67" s="10"/>
      <c r="B67" s="8"/>
      <c r="C67" s="31"/>
    </row>
    <row r="68" spans="1:3" ht="15">
      <c r="A68" s="10"/>
      <c r="B68" s="8"/>
      <c r="C68" s="31"/>
    </row>
    <row r="69" spans="1:3" s="5" customFormat="1" ht="15">
      <c r="A69" s="10"/>
      <c r="B69" s="8"/>
      <c r="C69" s="31"/>
    </row>
    <row r="70" spans="1:3" ht="15.75" thickBot="1">
      <c r="A70" s="11" t="s">
        <v>19</v>
      </c>
      <c r="B70" s="12"/>
      <c r="C70" s="33">
        <f>SUM(C67:C69)</f>
        <v>0</v>
      </c>
    </row>
    <row r="72" spans="1:3" ht="15">
      <c r="A72" s="29" t="s">
        <v>19</v>
      </c>
      <c r="C72" s="35">
        <f>C47+C56+C63+C70</f>
        <v>66000</v>
      </c>
    </row>
  </sheetData>
  <sheetProtection/>
  <mergeCells count="1">
    <mergeCell ref="A1:C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7"/>
  <sheetViews>
    <sheetView zoomScalePageLayoutView="0" workbookViewId="0" topLeftCell="A1">
      <selection activeCell="B22" sqref="B22"/>
    </sheetView>
  </sheetViews>
  <sheetFormatPr defaultColWidth="9.140625" defaultRowHeight="12.75"/>
  <cols>
    <col min="1" max="1" width="18.57421875" style="4" customWidth="1"/>
    <col min="2" max="2" width="83.140625" style="3" customWidth="1"/>
    <col min="3" max="3" width="18.421875" style="34" customWidth="1"/>
    <col min="4" max="16384" width="9.140625" style="3" customWidth="1"/>
  </cols>
  <sheetData>
    <row r="1" spans="1:3" ht="15">
      <c r="A1" s="65" t="s">
        <v>22</v>
      </c>
      <c r="B1" s="66"/>
      <c r="C1" s="67"/>
    </row>
    <row r="2" spans="1:3" s="6" customFormat="1" ht="15">
      <c r="A2" s="9" t="s">
        <v>14</v>
      </c>
      <c r="B2" s="7" t="s">
        <v>15</v>
      </c>
      <c r="C2" s="30" t="s">
        <v>16</v>
      </c>
    </row>
    <row r="3" spans="1:3" ht="15">
      <c r="A3" s="10"/>
      <c r="B3" s="8"/>
      <c r="C3" s="31"/>
    </row>
    <row r="4" spans="1:3" ht="15">
      <c r="A4" s="13"/>
      <c r="B4" s="14"/>
      <c r="C4" s="32"/>
    </row>
    <row r="5" spans="1:3" ht="15">
      <c r="A5" s="10"/>
      <c r="B5" s="8"/>
      <c r="C5" s="31"/>
    </row>
    <row r="6" spans="1:3" s="5" customFormat="1" ht="15.75" thickBot="1">
      <c r="A6" s="11" t="s">
        <v>19</v>
      </c>
      <c r="B6" s="12"/>
      <c r="C6" s="33">
        <f>SUM(C5)</f>
        <v>0</v>
      </c>
    </row>
    <row r="8" ht="15.75" thickBot="1"/>
    <row r="9" spans="1:3" ht="15">
      <c r="A9" s="65" t="s">
        <v>23</v>
      </c>
      <c r="B9" s="66"/>
      <c r="C9" s="67"/>
    </row>
    <row r="10" spans="1:3" ht="15">
      <c r="A10" s="9" t="s">
        <v>14</v>
      </c>
      <c r="B10" s="7" t="s">
        <v>15</v>
      </c>
      <c r="C10" s="30" t="s">
        <v>16</v>
      </c>
    </row>
    <row r="11" spans="1:3" ht="15">
      <c r="A11" s="10">
        <v>40755</v>
      </c>
      <c r="B11" s="63" t="s">
        <v>76</v>
      </c>
      <c r="C11" s="31">
        <v>10000</v>
      </c>
    </row>
    <row r="12" spans="1:3" ht="30">
      <c r="A12" s="13">
        <v>40785</v>
      </c>
      <c r="B12" s="64" t="s">
        <v>77</v>
      </c>
      <c r="C12" s="32">
        <v>10500</v>
      </c>
    </row>
    <row r="13" spans="1:3" ht="15">
      <c r="A13" s="10"/>
      <c r="B13" s="8"/>
      <c r="C13" s="31"/>
    </row>
    <row r="14" spans="1:3" s="5" customFormat="1" ht="15.75" thickBot="1">
      <c r="A14" s="11" t="s">
        <v>19</v>
      </c>
      <c r="B14" s="12"/>
      <c r="C14" s="33">
        <f>SUM(C11:C13)</f>
        <v>20500</v>
      </c>
    </row>
    <row r="17" ht="15.75" thickBot="1"/>
    <row r="18" spans="1:3" ht="15">
      <c r="A18" s="65" t="s">
        <v>11</v>
      </c>
      <c r="B18" s="66"/>
      <c r="C18" s="67"/>
    </row>
    <row r="19" spans="1:3" ht="15">
      <c r="A19" s="9" t="s">
        <v>14</v>
      </c>
      <c r="B19" s="7" t="s">
        <v>15</v>
      </c>
      <c r="C19" s="30" t="s">
        <v>16</v>
      </c>
    </row>
    <row r="20" spans="1:3" ht="15">
      <c r="A20" s="42"/>
      <c r="B20" s="8"/>
      <c r="C20" s="31"/>
    </row>
    <row r="21" spans="1:3" ht="15">
      <c r="A21" s="42"/>
      <c r="B21" s="8"/>
      <c r="C21" s="31"/>
    </row>
    <row r="22" spans="1:3" ht="15">
      <c r="A22" s="13"/>
      <c r="B22" s="14"/>
      <c r="C22" s="32"/>
    </row>
    <row r="23" spans="1:3" s="5" customFormat="1" ht="15.75" thickBot="1">
      <c r="A23" s="11" t="s">
        <v>19</v>
      </c>
      <c r="B23" s="12"/>
      <c r="C23" s="33">
        <f>SUM(C20:C22)</f>
        <v>0</v>
      </c>
    </row>
    <row r="25" ht="15.75" thickBot="1"/>
    <row r="26" spans="1:3" ht="15">
      <c r="A26" s="65" t="s">
        <v>24</v>
      </c>
      <c r="B26" s="66"/>
      <c r="C26" s="67"/>
    </row>
    <row r="27" spans="1:3" s="6" customFormat="1" ht="15">
      <c r="A27" s="9" t="s">
        <v>14</v>
      </c>
      <c r="B27" s="7" t="s">
        <v>15</v>
      </c>
      <c r="C27" s="30" t="s">
        <v>16</v>
      </c>
    </row>
    <row r="28" spans="1:3" ht="15">
      <c r="A28" s="10"/>
      <c r="B28" s="8"/>
      <c r="C28" s="31"/>
    </row>
    <row r="29" spans="1:3" s="5" customFormat="1" ht="15.75" thickBot="1">
      <c r="A29" s="11" t="s">
        <v>19</v>
      </c>
      <c r="B29" s="12"/>
      <c r="C29" s="33">
        <f>C28</f>
        <v>0</v>
      </c>
    </row>
    <row r="30" ht="15.75" thickBot="1"/>
    <row r="31" spans="1:3" ht="15">
      <c r="A31" s="65" t="s">
        <v>26</v>
      </c>
      <c r="B31" s="66"/>
      <c r="C31" s="67"/>
    </row>
    <row r="32" spans="1:3" ht="15">
      <c r="A32" s="9" t="s">
        <v>14</v>
      </c>
      <c r="B32" s="7" t="s">
        <v>15</v>
      </c>
      <c r="C32" s="30" t="s">
        <v>16</v>
      </c>
    </row>
    <row r="33" spans="1:3" ht="15">
      <c r="A33" s="10"/>
      <c r="B33" s="8"/>
      <c r="C33" s="31"/>
    </row>
    <row r="34" spans="1:3" ht="15">
      <c r="A34" s="13"/>
      <c r="B34" s="8"/>
      <c r="C34" s="32"/>
    </row>
    <row r="35" spans="1:3" ht="15.75" thickBot="1">
      <c r="A35" s="11" t="s">
        <v>19</v>
      </c>
      <c r="B35" s="12"/>
      <c r="C35" s="33">
        <f>SUM(C33:C34)</f>
        <v>0</v>
      </c>
    </row>
    <row r="37" spans="1:3" ht="15">
      <c r="A37" s="29" t="s">
        <v>19</v>
      </c>
      <c r="C37" s="35">
        <f>C6+C14+C23+C29+C35</f>
        <v>20500</v>
      </c>
    </row>
  </sheetData>
  <sheetProtection/>
  <mergeCells count="5">
    <mergeCell ref="A31:C31"/>
    <mergeCell ref="A1:C1"/>
    <mergeCell ref="A26:C26"/>
    <mergeCell ref="A9:C9"/>
    <mergeCell ref="A18:C18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2"/>
  <sheetViews>
    <sheetView zoomScalePageLayoutView="0" workbookViewId="0" topLeftCell="A1">
      <selection activeCell="D31" sqref="D31"/>
    </sheetView>
  </sheetViews>
  <sheetFormatPr defaultColWidth="9.140625" defaultRowHeight="12.75"/>
  <cols>
    <col min="1" max="1" width="13.28125" style="51" customWidth="1"/>
    <col min="2" max="3" width="19.7109375" style="58" customWidth="1"/>
    <col min="4" max="4" width="19.7109375" style="59" customWidth="1"/>
    <col min="5" max="5" width="67.00390625" style="60" customWidth="1"/>
    <col min="6" max="6" width="29.8515625" style="51" customWidth="1"/>
    <col min="7" max="16384" width="9.140625" style="51" customWidth="1"/>
  </cols>
  <sheetData>
    <row r="1" spans="1:5" s="43" customFormat="1" ht="12.75">
      <c r="A1" s="43" t="s">
        <v>0</v>
      </c>
      <c r="B1" s="44" t="s">
        <v>4</v>
      </c>
      <c r="C1" s="44" t="s">
        <v>2</v>
      </c>
      <c r="D1" s="45" t="s">
        <v>3</v>
      </c>
      <c r="E1" s="46" t="s">
        <v>1</v>
      </c>
    </row>
    <row r="2" spans="1:5" ht="13.5" customHeight="1">
      <c r="A2" s="47">
        <v>40544</v>
      </c>
      <c r="B2" s="48"/>
      <c r="C2" s="48"/>
      <c r="D2" s="49">
        <f>'Cash Flow Summary'!C2</f>
        <v>48876.99</v>
      </c>
      <c r="E2" s="50" t="s">
        <v>66</v>
      </c>
    </row>
    <row r="3" spans="1:5" ht="13.5" customHeight="1">
      <c r="A3" s="47">
        <v>40603</v>
      </c>
      <c r="B3" s="48">
        <v>7000</v>
      </c>
      <c r="C3" s="48"/>
      <c r="D3" s="49">
        <f>D2+B3-C3</f>
        <v>55876.99</v>
      </c>
      <c r="E3" s="50" t="s">
        <v>67</v>
      </c>
    </row>
    <row r="4" spans="1:5" ht="13.5" customHeight="1">
      <c r="A4" s="47">
        <v>40604</v>
      </c>
      <c r="B4" s="48">
        <v>2000</v>
      </c>
      <c r="C4" s="48"/>
      <c r="D4" s="49">
        <f aca="true" t="shared" si="0" ref="D4:D17">D3+B4-C4</f>
        <v>57876.99</v>
      </c>
      <c r="E4" s="50" t="s">
        <v>67</v>
      </c>
    </row>
    <row r="5" spans="1:5" ht="13.5" customHeight="1">
      <c r="A5" s="47">
        <v>40617</v>
      </c>
      <c r="B5" s="48">
        <v>1000</v>
      </c>
      <c r="C5" s="48"/>
      <c r="D5" s="49">
        <f t="shared" si="0"/>
        <v>58876.99</v>
      </c>
      <c r="E5" s="50" t="s">
        <v>67</v>
      </c>
    </row>
    <row r="6" spans="1:5" ht="13.5" customHeight="1">
      <c r="A6" s="47">
        <v>40626</v>
      </c>
      <c r="B6" s="48">
        <v>12000</v>
      </c>
      <c r="C6" s="48"/>
      <c r="D6" s="49">
        <f t="shared" si="0"/>
        <v>70876.98999999999</v>
      </c>
      <c r="E6" s="50" t="s">
        <v>67</v>
      </c>
    </row>
    <row r="7" spans="1:5" ht="13.5" customHeight="1">
      <c r="A7" s="47">
        <v>40632</v>
      </c>
      <c r="B7" s="48">
        <v>4000</v>
      </c>
      <c r="C7" s="48"/>
      <c r="D7" s="49">
        <f t="shared" si="0"/>
        <v>74876.98999999999</v>
      </c>
      <c r="E7" s="50" t="s">
        <v>67</v>
      </c>
    </row>
    <row r="8" spans="1:5" ht="13.5" customHeight="1">
      <c r="A8" s="47">
        <v>40661</v>
      </c>
      <c r="B8" s="48">
        <v>2000</v>
      </c>
      <c r="C8" s="48"/>
      <c r="D8" s="49">
        <f t="shared" si="0"/>
        <v>76876.98999999999</v>
      </c>
      <c r="E8" s="50" t="s">
        <v>67</v>
      </c>
    </row>
    <row r="9" spans="1:5" ht="13.5" customHeight="1">
      <c r="A9" s="47">
        <v>40678</v>
      </c>
      <c r="B9" s="48">
        <v>1000</v>
      </c>
      <c r="C9" s="48"/>
      <c r="D9" s="49">
        <f t="shared" si="0"/>
        <v>77876.98999999999</v>
      </c>
      <c r="E9" s="50" t="s">
        <v>67</v>
      </c>
    </row>
    <row r="10" spans="1:5" ht="13.5" customHeight="1">
      <c r="A10" s="47">
        <v>40679</v>
      </c>
      <c r="B10" s="48">
        <v>3000</v>
      </c>
      <c r="C10" s="48"/>
      <c r="D10" s="49">
        <f t="shared" si="0"/>
        <v>80876.98999999999</v>
      </c>
      <c r="E10" s="50" t="s">
        <v>67</v>
      </c>
    </row>
    <row r="11" spans="1:5" ht="13.5" customHeight="1">
      <c r="A11" s="47">
        <v>40681</v>
      </c>
      <c r="B11" s="48">
        <v>1000</v>
      </c>
      <c r="C11" s="48"/>
      <c r="D11" s="49">
        <f t="shared" si="0"/>
        <v>81876.98999999999</v>
      </c>
      <c r="E11" s="50" t="s">
        <v>67</v>
      </c>
    </row>
    <row r="12" spans="1:5" ht="13.5" customHeight="1">
      <c r="A12" s="47">
        <v>40708</v>
      </c>
      <c r="B12" s="48">
        <v>2000</v>
      </c>
      <c r="C12" s="48"/>
      <c r="D12" s="49">
        <f t="shared" si="0"/>
        <v>83876.98999999999</v>
      </c>
      <c r="E12" s="50" t="s">
        <v>67</v>
      </c>
    </row>
    <row r="13" spans="1:5" ht="13.5" customHeight="1">
      <c r="A13" s="47">
        <v>40723</v>
      </c>
      <c r="B13" s="48">
        <v>1000</v>
      </c>
      <c r="C13" s="48"/>
      <c r="D13" s="49">
        <f t="shared" si="0"/>
        <v>84876.98999999999</v>
      </c>
      <c r="E13" s="50" t="s">
        <v>67</v>
      </c>
    </row>
    <row r="14" spans="1:5" ht="13.5" customHeight="1">
      <c r="A14" s="47">
        <v>40724</v>
      </c>
      <c r="B14" s="48">
        <v>1000</v>
      </c>
      <c r="C14" s="48"/>
      <c r="D14" s="49">
        <f t="shared" si="0"/>
        <v>85876.98999999999</v>
      </c>
      <c r="E14" s="50" t="s">
        <v>67</v>
      </c>
    </row>
    <row r="15" spans="1:5" ht="13.5" customHeight="1">
      <c r="A15" s="47">
        <v>40755</v>
      </c>
      <c r="B15" s="48">
        <v>29000</v>
      </c>
      <c r="C15" s="48"/>
      <c r="D15" s="49">
        <f t="shared" si="0"/>
        <v>114876.98999999999</v>
      </c>
      <c r="E15" s="50" t="s">
        <v>67</v>
      </c>
    </row>
    <row r="16" spans="1:5" ht="13.5" customHeight="1">
      <c r="A16" s="47">
        <v>40755</v>
      </c>
      <c r="B16" s="48"/>
      <c r="C16" s="48">
        <v>10000</v>
      </c>
      <c r="D16" s="49">
        <f t="shared" si="0"/>
        <v>104876.98999999999</v>
      </c>
      <c r="E16" s="50" t="s">
        <v>88</v>
      </c>
    </row>
    <row r="17" spans="1:5" ht="13.5" customHeight="1">
      <c r="A17" s="47">
        <v>40785</v>
      </c>
      <c r="B17" s="48"/>
      <c r="C17" s="48">
        <v>10500</v>
      </c>
      <c r="D17" s="49">
        <f t="shared" si="0"/>
        <v>94376.98999999999</v>
      </c>
      <c r="E17" s="50" t="s">
        <v>88</v>
      </c>
    </row>
    <row r="18" spans="1:5" ht="13.5" customHeight="1">
      <c r="A18" s="47"/>
      <c r="B18" s="48"/>
      <c r="C18" s="48"/>
      <c r="D18" s="49"/>
      <c r="E18" s="50"/>
    </row>
    <row r="19" spans="1:5" ht="13.5" customHeight="1">
      <c r="A19" s="47"/>
      <c r="B19" s="48"/>
      <c r="C19" s="48"/>
      <c r="D19" s="49"/>
      <c r="E19" s="50"/>
    </row>
    <row r="20" spans="1:5" ht="13.5" customHeight="1">
      <c r="A20" s="47"/>
      <c r="B20" s="48"/>
      <c r="C20" s="48"/>
      <c r="D20" s="49"/>
      <c r="E20" s="50"/>
    </row>
    <row r="21" spans="1:5" ht="13.5" customHeight="1">
      <c r="A21" s="47"/>
      <c r="B21" s="48"/>
      <c r="C21" s="48"/>
      <c r="D21" s="49"/>
      <c r="E21" s="50"/>
    </row>
    <row r="22" spans="1:5" ht="13.5" customHeight="1">
      <c r="A22" s="47"/>
      <c r="B22" s="48"/>
      <c r="C22" s="48"/>
      <c r="D22" s="49"/>
      <c r="E22" s="50"/>
    </row>
    <row r="23" spans="1:5" ht="13.5" customHeight="1">
      <c r="A23" s="47"/>
      <c r="B23" s="48"/>
      <c r="C23" s="48"/>
      <c r="D23" s="49"/>
      <c r="E23" s="50"/>
    </row>
    <row r="24" spans="1:5" ht="13.5" customHeight="1">
      <c r="A24" s="47"/>
      <c r="B24" s="48"/>
      <c r="C24" s="48"/>
      <c r="D24" s="49"/>
      <c r="E24" s="50"/>
    </row>
    <row r="25" spans="1:5" ht="13.5">
      <c r="A25" s="47"/>
      <c r="B25" s="48"/>
      <c r="C25" s="48"/>
      <c r="D25" s="49"/>
      <c r="E25" s="50"/>
    </row>
    <row r="26" spans="1:5" ht="13.5">
      <c r="A26" s="47"/>
      <c r="B26" s="48"/>
      <c r="C26" s="48"/>
      <c r="D26" s="49"/>
      <c r="E26" s="50"/>
    </row>
    <row r="27" spans="1:5" ht="13.5">
      <c r="A27" s="47"/>
      <c r="B27" s="48"/>
      <c r="C27" s="48"/>
      <c r="D27" s="49"/>
      <c r="E27" s="50"/>
    </row>
    <row r="28" spans="1:5" ht="13.5">
      <c r="A28" s="47"/>
      <c r="B28" s="48"/>
      <c r="C28" s="48"/>
      <c r="D28" s="49"/>
      <c r="E28" s="50"/>
    </row>
    <row r="29" spans="1:5" ht="13.5">
      <c r="A29" s="47"/>
      <c r="B29" s="48"/>
      <c r="C29" s="48"/>
      <c r="D29" s="49"/>
      <c r="E29" s="52"/>
    </row>
    <row r="30" spans="1:5" s="56" customFormat="1" ht="12.75">
      <c r="A30" s="53"/>
      <c r="B30" s="54">
        <f>SUM(B2:B29)</f>
        <v>66000</v>
      </c>
      <c r="C30" s="54">
        <f>SUM(C2:C29)</f>
        <v>20500</v>
      </c>
      <c r="D30" s="55">
        <f>D17</f>
        <v>94376.98999999999</v>
      </c>
      <c r="E30" s="52"/>
    </row>
    <row r="31" ht="13.5">
      <c r="A31" s="57"/>
    </row>
    <row r="32" ht="13.5">
      <c r="A32" s="57"/>
    </row>
  </sheetData>
  <sheetProtection/>
  <printOptions/>
  <pageMargins left="0.25" right="0.25" top="1" bottom="1" header="0.5" footer="0.5"/>
  <pageSetup fitToHeight="1" fitToWidth="1" horizontalDpi="600" verticalDpi="600" orientation="landscape" paperSize="9" scale="7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1"/>
  <sheetViews>
    <sheetView zoomScalePageLayoutView="0" workbookViewId="0" topLeftCell="A1">
      <selection activeCell="C3" sqref="C3"/>
    </sheetView>
  </sheetViews>
  <sheetFormatPr defaultColWidth="9.140625" defaultRowHeight="12.75"/>
  <cols>
    <col min="1" max="1" width="6.00390625" style="3" customWidth="1"/>
    <col min="2" max="2" width="36.421875" style="3" customWidth="1"/>
    <col min="3" max="3" width="22.421875" style="27" customWidth="1"/>
    <col min="4" max="4" width="65.00390625" style="3" customWidth="1"/>
    <col min="5" max="16384" width="9.140625" style="3" customWidth="1"/>
  </cols>
  <sheetData>
    <row r="1" spans="1:4" ht="15">
      <c r="A1" s="8"/>
      <c r="B1" s="8"/>
      <c r="C1" s="28" t="s">
        <v>39</v>
      </c>
      <c r="D1" s="8"/>
    </row>
    <row r="2" spans="1:4" ht="15">
      <c r="A2" s="8" t="s">
        <v>27</v>
      </c>
      <c r="B2" s="8"/>
      <c r="C2" s="28">
        <f>C3+C4+C5</f>
        <v>98328.99999999999</v>
      </c>
      <c r="D2" s="8"/>
    </row>
    <row r="3" spans="1:4" ht="15">
      <c r="A3" s="8"/>
      <c r="B3" s="8" t="s">
        <v>28</v>
      </c>
      <c r="C3" s="28">
        <f>'Cash Ledger '!D30</f>
        <v>94376.98999999999</v>
      </c>
      <c r="D3" s="8"/>
    </row>
    <row r="4" spans="1:4" ht="15">
      <c r="A4" s="8"/>
      <c r="B4" s="8" t="s">
        <v>29</v>
      </c>
      <c r="C4" s="28">
        <v>0</v>
      </c>
      <c r="D4" s="8"/>
    </row>
    <row r="5" spans="1:4" ht="15">
      <c r="A5" s="8"/>
      <c r="B5" s="8" t="s">
        <v>30</v>
      </c>
      <c r="C5" s="28">
        <v>3952.01</v>
      </c>
      <c r="D5" s="8" t="s">
        <v>36</v>
      </c>
    </row>
    <row r="6" spans="1:4" ht="15">
      <c r="A6" s="8"/>
      <c r="B6" s="8"/>
      <c r="C6" s="28"/>
      <c r="D6" s="8"/>
    </row>
    <row r="7" spans="1:4" ht="15">
      <c r="A7" s="8" t="s">
        <v>31</v>
      </c>
      <c r="B7" s="8"/>
      <c r="C7" s="28">
        <f>C8+C9</f>
        <v>0</v>
      </c>
      <c r="D7" s="8"/>
    </row>
    <row r="8" spans="1:4" ht="15">
      <c r="A8" s="8"/>
      <c r="B8" s="8" t="s">
        <v>32</v>
      </c>
      <c r="C8" s="28">
        <v>0</v>
      </c>
      <c r="D8" s="8"/>
    </row>
    <row r="9" spans="1:4" ht="15">
      <c r="A9" s="8"/>
      <c r="B9" s="8" t="s">
        <v>33</v>
      </c>
      <c r="C9" s="28">
        <v>0</v>
      </c>
      <c r="D9" s="8" t="s">
        <v>40</v>
      </c>
    </row>
    <row r="10" spans="1:4" ht="15">
      <c r="A10" s="8"/>
      <c r="B10" s="8"/>
      <c r="C10" s="28"/>
      <c r="D10" s="8"/>
    </row>
    <row r="11" spans="1:4" ht="15">
      <c r="A11" s="8" t="s">
        <v>34</v>
      </c>
      <c r="B11" s="8"/>
      <c r="C11" s="28">
        <f>C2-C9</f>
        <v>98328.99999999999</v>
      </c>
      <c r="D11" s="8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SteelAsia Manufacturing Corp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rchidalgo</dc:creator>
  <cp:keywords/>
  <dc:description/>
  <cp:lastModifiedBy>vergaraw</cp:lastModifiedBy>
  <cp:lastPrinted>2011-07-07T02:15:14Z</cp:lastPrinted>
  <dcterms:created xsi:type="dcterms:W3CDTF">2008-01-25T01:52:18Z</dcterms:created>
  <dcterms:modified xsi:type="dcterms:W3CDTF">2011-09-01T16:36:46Z</dcterms:modified>
  <cp:category/>
  <cp:version/>
  <cp:contentType/>
  <cp:contentStatus/>
</cp:coreProperties>
</file>